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5" yWindow="7860" windowWidth="24240" windowHeight="6735" activeTab="3"/>
  </bookViews>
  <sheets>
    <sheet name="Бухло" sheetId="1" r:id="rId1"/>
    <sheet name="Икра-устрицы" sheetId="2" r:id="rId2"/>
    <sheet name="Прочие расходы" sheetId="3" r:id="rId3"/>
    <sheet name="Расчет" sheetId="4" r:id="rId4"/>
  </sheets>
  <calcPr calcId="145621"/>
</workbook>
</file>

<file path=xl/calcChain.xml><?xml version="1.0" encoding="utf-8"?>
<calcChain xmlns="http://schemas.openxmlformats.org/spreadsheetml/2006/main">
  <c r="D12" i="4" l="1"/>
  <c r="D11" i="4"/>
  <c r="D10" i="4"/>
  <c r="D9" i="4"/>
  <c r="D8" i="4"/>
  <c r="D7" i="4"/>
  <c r="D6" i="4"/>
  <c r="D5" i="4"/>
  <c r="E32" i="1"/>
  <c r="C30" i="1"/>
  <c r="E6" i="2"/>
  <c r="E7" i="2"/>
  <c r="E8" i="2"/>
  <c r="E9" i="2"/>
  <c r="E10" i="2"/>
  <c r="E11" i="2"/>
  <c r="E12" i="2"/>
  <c r="E5" i="2"/>
  <c r="D25" i="3" l="1"/>
  <c r="D28" i="3" l="1"/>
  <c r="L8" i="4"/>
  <c r="K6" i="4"/>
  <c r="K7" i="4"/>
  <c r="M7" i="4" s="1"/>
  <c r="K8" i="4"/>
  <c r="K9" i="4"/>
  <c r="K10" i="4"/>
  <c r="M10" i="4" s="1"/>
  <c r="K11" i="4"/>
  <c r="K12" i="4"/>
  <c r="K5" i="4"/>
  <c r="J13" i="4"/>
  <c r="H13" i="4"/>
  <c r="C13" i="4"/>
  <c r="F12" i="4"/>
  <c r="F11" i="4"/>
  <c r="F10" i="4"/>
  <c r="F9" i="4"/>
  <c r="F8" i="4"/>
  <c r="F7" i="4"/>
  <c r="F6" i="4"/>
  <c r="F5" i="4"/>
  <c r="D13" i="4"/>
  <c r="M11" i="4" l="1"/>
  <c r="K13" i="4"/>
  <c r="M5" i="4"/>
  <c r="M8" i="4"/>
  <c r="M13" i="4" s="1"/>
  <c r="L13" i="4"/>
  <c r="F13" i="4"/>
  <c r="E23" i="1" l="1"/>
  <c r="C22" i="2" l="1"/>
  <c r="E20" i="2"/>
  <c r="E21" i="2"/>
  <c r="E19" i="2"/>
  <c r="E22" i="2" l="1"/>
  <c r="E24" i="2" s="1"/>
  <c r="C13" i="2"/>
  <c r="E13" i="2" s="1"/>
  <c r="E25" i="1" l="1"/>
  <c r="E26" i="1"/>
  <c r="E27" i="1"/>
  <c r="E28" i="1"/>
  <c r="E29" i="1"/>
  <c r="E30" i="1" s="1"/>
  <c r="E24" i="1"/>
  <c r="C14" i="1" l="1"/>
</calcChain>
</file>

<file path=xl/comments1.xml><?xml version="1.0" encoding="utf-8"?>
<comments xmlns="http://schemas.openxmlformats.org/spreadsheetml/2006/main">
  <authors>
    <author>Сергей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Брют</t>
        </r>
      </text>
    </comment>
    <comment ref="C9" authorId="0">
      <text>
        <r>
          <rPr>
            <sz val="9"/>
            <color indexed="81"/>
            <rFont val="Tahoma"/>
            <family val="2"/>
            <charset val="204"/>
          </rPr>
          <t>Брют</t>
        </r>
      </text>
    </comment>
    <comment ref="C11" authorId="0">
      <text>
        <r>
          <rPr>
            <sz val="9"/>
            <color indexed="81"/>
            <rFont val="Tahoma"/>
            <family val="2"/>
            <charset val="204"/>
          </rPr>
          <t>Шампанское 2 Асти Мартини и одно брют из твоих коллекционных на твой вкус</t>
        </r>
      </text>
    </comment>
    <comment ref="C12" authorId="0">
      <text>
        <r>
          <rPr>
            <sz val="9"/>
            <color indexed="81"/>
            <rFont val="Tahoma"/>
            <family val="2"/>
            <charset val="204"/>
          </rPr>
          <t>Шампанское 2 Асти Мартини и одно брют из твоих коллекционных на твой вкус</t>
        </r>
      </text>
    </comment>
  </commentList>
</comments>
</file>

<file path=xl/sharedStrings.xml><?xml version="1.0" encoding="utf-8"?>
<sst xmlns="http://schemas.openxmlformats.org/spreadsheetml/2006/main" count="85" uniqueCount="64">
  <si>
    <t>Список алкоголя на новый год 2014-2015</t>
  </si>
  <si>
    <t>Козлов</t>
  </si>
  <si>
    <t>Глущенко</t>
  </si>
  <si>
    <t>Галицкий</t>
  </si>
  <si>
    <t>Терлецкая</t>
  </si>
  <si>
    <t>Коваленко</t>
  </si>
  <si>
    <t>Байбула</t>
  </si>
  <si>
    <t>Клименко</t>
  </si>
  <si>
    <t>Гребенкина</t>
  </si>
  <si>
    <t>Исаева</t>
  </si>
  <si>
    <t>шампанское</t>
  </si>
  <si>
    <t xml:space="preserve">Шампанское </t>
  </si>
  <si>
    <t>Абрау-Дюрсо Российское шампанское "Премиум" брют 0,75л.</t>
  </si>
  <si>
    <t>Абрау-Дюрсо Российское шампанское "Премиум" п/сладкое 0,75л.</t>
  </si>
  <si>
    <t>Артемовское вино игристое красное полусладкое корк.пр. 0,75</t>
  </si>
  <si>
    <t>Новый Свет шампанское брют корк.пр. 0,75</t>
  </si>
  <si>
    <t>Новый Свет вино игристое красное полусладкое корк.пр. 0,75</t>
  </si>
  <si>
    <t>устрицы</t>
  </si>
  <si>
    <t>Икра</t>
  </si>
  <si>
    <t>кижуч</t>
  </si>
  <si>
    <t xml:space="preserve">кета </t>
  </si>
  <si>
    <t>горбуша</t>
  </si>
  <si>
    <t>Новый Свет шампанское брют "Пино Нуар" белое 0,75</t>
  </si>
  <si>
    <t>Прочие расходы</t>
  </si>
  <si>
    <t>Участники</t>
  </si>
  <si>
    <t>проживание</t>
  </si>
  <si>
    <t>Всего расходы</t>
  </si>
  <si>
    <t>Оплачего</t>
  </si>
  <si>
    <t>долг/переплата</t>
  </si>
  <si>
    <t>Семга/форель слабосаленая</t>
  </si>
  <si>
    <t>мандарины</t>
  </si>
  <si>
    <t>Лимоны</t>
  </si>
  <si>
    <t>2 кг</t>
  </si>
  <si>
    <t>Виноград</t>
  </si>
  <si>
    <t xml:space="preserve">1 кг </t>
  </si>
  <si>
    <t>нарезка мясная</t>
  </si>
  <si>
    <t>0,5 кг</t>
  </si>
  <si>
    <t>Огурцы маринованные</t>
  </si>
  <si>
    <t>Грибы соленые</t>
  </si>
  <si>
    <t>Огурцы малосольные</t>
  </si>
  <si>
    <t>Помидоры соленые</t>
  </si>
  <si>
    <t>капуста красная</t>
  </si>
  <si>
    <t>морковка корейская</t>
  </si>
  <si>
    <t xml:space="preserve">чеснок </t>
  </si>
  <si>
    <t>черемша</t>
  </si>
  <si>
    <t>Торт</t>
  </si>
  <si>
    <t>Боржоми</t>
  </si>
  <si>
    <t>0,6 кг</t>
  </si>
  <si>
    <t>7 кг</t>
  </si>
  <si>
    <t>1 банка</t>
  </si>
  <si>
    <t>Сыр твердый</t>
  </si>
  <si>
    <t>Сыр бри</t>
  </si>
  <si>
    <t>Итого на человека</t>
  </si>
  <si>
    <t>Колбаски и сыры из Риги</t>
  </si>
  <si>
    <t>Хлопушки, фейверки и прочее</t>
  </si>
  <si>
    <t>Итого прочие затраты</t>
  </si>
  <si>
    <t>Устрицы на новый год</t>
  </si>
  <si>
    <t>кол-во</t>
  </si>
  <si>
    <t>цена</t>
  </si>
  <si>
    <t>сумма</t>
  </si>
  <si>
    <t xml:space="preserve">Итого </t>
  </si>
  <si>
    <t>Итого</t>
  </si>
  <si>
    <t>Итого с человека</t>
  </si>
  <si>
    <t>Средняя цена за бутылку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</si>
</sst>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"/>
    <numFmt numFmtId="166" formatCode="#,##0.00&quot;₽&quot;"/>
  </numFmts>
  <fonts count="3" x14ac:knownFonts="1">
    <font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0" xfId="0" applyNumberFormat="1"/>
    <xf numFmtId="0" fontId="0" fillId="0" borderId="2" xfId="0" applyBorder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0" borderId="8" xfId="0" applyBorder="1"/>
    <xf numFmtId="3" fontId="0" fillId="0" borderId="9" xfId="0" applyNumberFormat="1" applyBorder="1" applyAlignment="1">
      <alignment horizontal="center"/>
    </xf>
    <xf numFmtId="164" fontId="0" fillId="0" borderId="0" xfId="0" applyNumberFormat="1"/>
    <xf numFmtId="3" fontId="2" fillId="0" borderId="7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0" fontId="0" fillId="0" borderId="11" xfId="0" applyBorder="1"/>
    <xf numFmtId="3" fontId="0" fillId="0" borderId="12" xfId="0" applyNumberForma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/>
    <xf numFmtId="0" fontId="0" fillId="0" borderId="8" xfId="0" applyFill="1" applyBorder="1"/>
    <xf numFmtId="3" fontId="2" fillId="0" borderId="17" xfId="0" applyNumberFormat="1" applyFont="1" applyBorder="1"/>
    <xf numFmtId="0" fontId="0" fillId="0" borderId="18" xfId="0" applyFill="1" applyBorder="1"/>
    <xf numFmtId="3" fontId="0" fillId="0" borderId="19" xfId="0" applyNumberFormat="1" applyBorder="1" applyAlignment="1">
      <alignment horizontal="center"/>
    </xf>
    <xf numFmtId="3" fontId="2" fillId="0" borderId="20" xfId="0" applyNumberFormat="1" applyFont="1" applyBorder="1"/>
    <xf numFmtId="3" fontId="0" fillId="0" borderId="9" xfId="0" applyNumberFormat="1" applyBorder="1" applyAlignment="1">
      <alignment horizontal="right"/>
    </xf>
    <xf numFmtId="0" fontId="0" fillId="0" borderId="3" xfId="0" applyBorder="1"/>
    <xf numFmtId="0" fontId="0" fillId="0" borderId="26" xfId="0" applyBorder="1"/>
    <xf numFmtId="0" fontId="0" fillId="0" borderId="27" xfId="0" applyBorder="1"/>
    <xf numFmtId="0" fontId="0" fillId="0" borderId="4" xfId="0" applyBorder="1"/>
    <xf numFmtId="0" fontId="0" fillId="0" borderId="6" xfId="0" applyBorder="1"/>
    <xf numFmtId="0" fontId="0" fillId="0" borderId="28" xfId="0" applyBorder="1"/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23" xfId="0" applyBorder="1"/>
    <xf numFmtId="0" fontId="0" fillId="0" borderId="24" xfId="0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166" fontId="0" fillId="0" borderId="27" xfId="0" applyNumberFormat="1" applyBorder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7" xfId="0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166" fontId="2" fillId="0" borderId="25" xfId="0" applyNumberFormat="1" applyFont="1" applyBorder="1" applyAlignment="1">
      <alignment horizontal="right"/>
    </xf>
    <xf numFmtId="166" fontId="0" fillId="0" borderId="0" xfId="0" applyNumberFormat="1"/>
    <xf numFmtId="166" fontId="2" fillId="0" borderId="0" xfId="0" applyNumberFormat="1" applyFont="1"/>
    <xf numFmtId="166" fontId="0" fillId="0" borderId="5" xfId="0" applyNumberFormat="1" applyBorder="1"/>
    <xf numFmtId="166" fontId="2" fillId="0" borderId="7" xfId="0" applyNumberFormat="1" applyFont="1" applyBorder="1"/>
    <xf numFmtId="166" fontId="0" fillId="0" borderId="7" xfId="0" applyNumberFormat="1" applyBorder="1"/>
    <xf numFmtId="166" fontId="0" fillId="0" borderId="29" xfId="0" applyNumberFormat="1" applyBorder="1"/>
    <xf numFmtId="166" fontId="0" fillId="0" borderId="1" xfId="0" applyNumberFormat="1" applyBorder="1"/>
    <xf numFmtId="166" fontId="2" fillId="0" borderId="1" xfId="0" applyNumberFormat="1" applyFont="1" applyBorder="1"/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166" fontId="0" fillId="0" borderId="27" xfId="0" applyNumberFormat="1" applyBorder="1" applyAlignment="1">
      <alignment horizontal="right" vertical="center"/>
    </xf>
    <xf numFmtId="166" fontId="0" fillId="0" borderId="5" xfId="0" applyNumberFormat="1" applyBorder="1" applyAlignment="1">
      <alignment horizontal="right" vertical="center"/>
    </xf>
    <xf numFmtId="166" fontId="0" fillId="0" borderId="7" xfId="0" applyNumberFormat="1" applyBorder="1" applyAlignment="1">
      <alignment horizontal="right" vertical="center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0" xfId="0" applyFont="1" applyAlignment="1">
      <alignment horizontal="right"/>
    </xf>
    <xf numFmtId="3" fontId="0" fillId="0" borderId="21" xfId="0" applyNumberFormat="1" applyBorder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32"/>
  <sheetViews>
    <sheetView showGridLines="0" workbookViewId="0">
      <selection activeCell="L27" sqref="L27"/>
    </sheetView>
  </sheetViews>
  <sheetFormatPr defaultRowHeight="15.75" x14ac:dyDescent="0.25"/>
  <cols>
    <col min="2" max="2" width="59.125" bestFit="1" customWidth="1"/>
    <col min="3" max="3" width="11.625" bestFit="1" customWidth="1"/>
    <col min="4" max="4" width="12.5" bestFit="1" customWidth="1"/>
    <col min="5" max="5" width="10.75" bestFit="1" customWidth="1"/>
    <col min="6" max="6" width="12.75" bestFit="1" customWidth="1"/>
    <col min="7" max="7" width="11" bestFit="1" customWidth="1"/>
  </cols>
  <sheetData>
    <row r="4" spans="2:3" x14ac:dyDescent="0.25">
      <c r="B4" s="1" t="s">
        <v>0</v>
      </c>
      <c r="C4" s="1" t="s">
        <v>10</v>
      </c>
    </row>
    <row r="5" spans="2:3" x14ac:dyDescent="0.25">
      <c r="B5" s="1" t="s">
        <v>1</v>
      </c>
      <c r="C5" s="2">
        <v>4</v>
      </c>
    </row>
    <row r="6" spans="2:3" x14ac:dyDescent="0.25">
      <c r="B6" s="1" t="s">
        <v>2</v>
      </c>
      <c r="C6" s="2">
        <v>10</v>
      </c>
    </row>
    <row r="7" spans="2:3" x14ac:dyDescent="0.25">
      <c r="B7" s="1" t="s">
        <v>3</v>
      </c>
      <c r="C7" s="2">
        <v>0</v>
      </c>
    </row>
    <row r="8" spans="2:3" x14ac:dyDescent="0.25">
      <c r="B8" s="1" t="s">
        <v>4</v>
      </c>
      <c r="C8" s="2">
        <v>0</v>
      </c>
    </row>
    <row r="9" spans="2:3" x14ac:dyDescent="0.25">
      <c r="B9" s="1" t="s">
        <v>5</v>
      </c>
      <c r="C9" s="2">
        <v>0.5</v>
      </c>
    </row>
    <row r="10" spans="2:3" x14ac:dyDescent="0.25">
      <c r="B10" s="1" t="s">
        <v>6</v>
      </c>
      <c r="C10" s="2">
        <v>9.5</v>
      </c>
    </row>
    <row r="11" spans="2:3" x14ac:dyDescent="0.25">
      <c r="B11" s="1" t="s">
        <v>7</v>
      </c>
      <c r="C11" s="2">
        <v>3</v>
      </c>
    </row>
    <row r="12" spans="2:3" x14ac:dyDescent="0.25">
      <c r="B12" s="1" t="s">
        <v>8</v>
      </c>
      <c r="C12" s="2">
        <v>1.5</v>
      </c>
    </row>
    <row r="13" spans="2:3" x14ac:dyDescent="0.25">
      <c r="B13" s="1" t="s">
        <v>9</v>
      </c>
      <c r="C13" s="2">
        <v>1.5</v>
      </c>
    </row>
    <row r="14" spans="2:3" x14ac:dyDescent="0.25">
      <c r="B14" s="1"/>
      <c r="C14" s="2">
        <f>SUM(C5:C13)</f>
        <v>30</v>
      </c>
    </row>
    <row r="22" spans="2:7" x14ac:dyDescent="0.25">
      <c r="B22" s="1" t="s">
        <v>11</v>
      </c>
      <c r="C22" s="1"/>
      <c r="D22" s="1"/>
      <c r="E22" s="1"/>
    </row>
    <row r="23" spans="2:7" x14ac:dyDescent="0.25">
      <c r="B23" s="1" t="s">
        <v>12</v>
      </c>
      <c r="C23" s="1">
        <v>6</v>
      </c>
      <c r="D23" s="1">
        <v>990</v>
      </c>
      <c r="E23" s="54">
        <f>D23*C23</f>
        <v>5940</v>
      </c>
    </row>
    <row r="24" spans="2:7" x14ac:dyDescent="0.25">
      <c r="B24" s="1" t="s">
        <v>12</v>
      </c>
      <c r="C24" s="1">
        <v>6</v>
      </c>
      <c r="D24" s="1">
        <v>835</v>
      </c>
      <c r="E24" s="54">
        <f>D24*C24</f>
        <v>5010</v>
      </c>
    </row>
    <row r="25" spans="2:7" x14ac:dyDescent="0.25">
      <c r="B25" s="1" t="s">
        <v>13</v>
      </c>
      <c r="C25" s="1">
        <v>2</v>
      </c>
      <c r="D25" s="1">
        <v>835</v>
      </c>
      <c r="E25" s="54">
        <f t="shared" ref="E25:E29" si="0">D25*C25</f>
        <v>1670</v>
      </c>
    </row>
    <row r="26" spans="2:7" x14ac:dyDescent="0.25">
      <c r="B26" s="1" t="s">
        <v>14</v>
      </c>
      <c r="C26" s="1">
        <v>2</v>
      </c>
      <c r="D26" s="1">
        <v>390</v>
      </c>
      <c r="E26" s="54">
        <f t="shared" si="0"/>
        <v>780</v>
      </c>
    </row>
    <row r="27" spans="2:7" x14ac:dyDescent="0.25">
      <c r="B27" s="1" t="s">
        <v>22</v>
      </c>
      <c r="C27" s="1">
        <v>6</v>
      </c>
      <c r="D27" s="1">
        <v>705</v>
      </c>
      <c r="E27" s="54">
        <f t="shared" si="0"/>
        <v>4230</v>
      </c>
    </row>
    <row r="28" spans="2:7" x14ac:dyDescent="0.25">
      <c r="B28" s="1" t="s">
        <v>15</v>
      </c>
      <c r="C28" s="1">
        <v>6</v>
      </c>
      <c r="D28" s="1">
        <v>585</v>
      </c>
      <c r="E28" s="54">
        <f t="shared" si="0"/>
        <v>3510</v>
      </c>
    </row>
    <row r="29" spans="2:7" x14ac:dyDescent="0.25">
      <c r="B29" s="1" t="s">
        <v>16</v>
      </c>
      <c r="C29" s="1">
        <v>2</v>
      </c>
      <c r="D29" s="1">
        <v>420</v>
      </c>
      <c r="E29" s="54">
        <f t="shared" si="0"/>
        <v>840</v>
      </c>
    </row>
    <row r="30" spans="2:7" x14ac:dyDescent="0.25">
      <c r="B30" s="38" t="s">
        <v>61</v>
      </c>
      <c r="C30" s="39">
        <f>SUM(C23:C29)</f>
        <v>30</v>
      </c>
      <c r="D30" s="39"/>
      <c r="E30" s="55">
        <f>SUM(E23:E29)</f>
        <v>21980</v>
      </c>
      <c r="G30" s="3"/>
    </row>
    <row r="32" spans="2:7" x14ac:dyDescent="0.25">
      <c r="B32" t="s">
        <v>63</v>
      </c>
      <c r="E32" s="49">
        <f>E30/30</f>
        <v>732.66666666666663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4"/>
  <sheetViews>
    <sheetView showGridLines="0" workbookViewId="0">
      <selection activeCell="L23" sqref="L23"/>
    </sheetView>
  </sheetViews>
  <sheetFormatPr defaultRowHeight="15.75" x14ac:dyDescent="0.25"/>
  <cols>
    <col min="2" max="2" width="37" bestFit="1" customWidth="1"/>
    <col min="3" max="3" width="11.625" bestFit="1" customWidth="1"/>
    <col min="5" max="5" width="10" bestFit="1" customWidth="1"/>
  </cols>
  <sheetData>
    <row r="3" spans="2:5" ht="16.5" thickBot="1" x14ac:dyDescent="0.3"/>
    <row r="4" spans="2:5" x14ac:dyDescent="0.25">
      <c r="B4" s="27" t="s">
        <v>56</v>
      </c>
      <c r="C4" s="33" t="s">
        <v>57</v>
      </c>
      <c r="D4" s="28" t="s">
        <v>58</v>
      </c>
      <c r="E4" s="29" t="s">
        <v>59</v>
      </c>
    </row>
    <row r="5" spans="2:5" x14ac:dyDescent="0.25">
      <c r="B5" s="30" t="s">
        <v>1</v>
      </c>
      <c r="C5" s="2">
        <v>10</v>
      </c>
      <c r="D5" s="1">
        <v>236</v>
      </c>
      <c r="E5" s="50">
        <f>D5*C5</f>
        <v>2360</v>
      </c>
    </row>
    <row r="6" spans="2:5" x14ac:dyDescent="0.25">
      <c r="B6" s="30" t="s">
        <v>2</v>
      </c>
      <c r="C6" s="2">
        <v>20</v>
      </c>
      <c r="D6" s="1">
        <v>236</v>
      </c>
      <c r="E6" s="50">
        <f t="shared" ref="E6:E13" si="0">D6*C6</f>
        <v>4720</v>
      </c>
    </row>
    <row r="7" spans="2:5" x14ac:dyDescent="0.25">
      <c r="B7" s="30" t="s">
        <v>4</v>
      </c>
      <c r="C7" s="2">
        <v>6</v>
      </c>
      <c r="D7" s="1">
        <v>236</v>
      </c>
      <c r="E7" s="50">
        <f t="shared" si="0"/>
        <v>1416</v>
      </c>
    </row>
    <row r="8" spans="2:5" x14ac:dyDescent="0.25">
      <c r="B8" s="30" t="s">
        <v>5</v>
      </c>
      <c r="C8" s="2">
        <v>10</v>
      </c>
      <c r="D8" s="1">
        <v>236</v>
      </c>
      <c r="E8" s="50">
        <f t="shared" si="0"/>
        <v>2360</v>
      </c>
    </row>
    <row r="9" spans="2:5" x14ac:dyDescent="0.25">
      <c r="B9" s="30" t="s">
        <v>6</v>
      </c>
      <c r="C9" s="2">
        <v>10</v>
      </c>
      <c r="D9" s="1">
        <v>236</v>
      </c>
      <c r="E9" s="50">
        <f t="shared" si="0"/>
        <v>2360</v>
      </c>
    </row>
    <row r="10" spans="2:5" x14ac:dyDescent="0.25">
      <c r="B10" s="30" t="s">
        <v>7</v>
      </c>
      <c r="C10" s="2">
        <v>10</v>
      </c>
      <c r="D10" s="1">
        <v>236</v>
      </c>
      <c r="E10" s="50">
        <f t="shared" si="0"/>
        <v>2360</v>
      </c>
    </row>
    <row r="11" spans="2:5" x14ac:dyDescent="0.25">
      <c r="B11" s="30" t="s">
        <v>8</v>
      </c>
      <c r="C11" s="2">
        <v>6</v>
      </c>
      <c r="D11" s="1">
        <v>236</v>
      </c>
      <c r="E11" s="50">
        <f t="shared" si="0"/>
        <v>1416</v>
      </c>
    </row>
    <row r="12" spans="2:5" x14ac:dyDescent="0.25">
      <c r="B12" s="30" t="s">
        <v>9</v>
      </c>
      <c r="C12" s="2"/>
      <c r="D12" s="1">
        <v>236</v>
      </c>
      <c r="E12" s="50">
        <f t="shared" si="0"/>
        <v>0</v>
      </c>
    </row>
    <row r="13" spans="2:5" ht="16.5" thickBot="1" x14ac:dyDescent="0.3">
      <c r="B13" s="35" t="s">
        <v>60</v>
      </c>
      <c r="C13" s="34">
        <f>SUM(C5:C12)</f>
        <v>72</v>
      </c>
      <c r="D13" s="32">
        <v>236</v>
      </c>
      <c r="E13" s="51">
        <f t="shared" si="0"/>
        <v>16992</v>
      </c>
    </row>
    <row r="17" spans="2:7" ht="16.5" thickBot="1" x14ac:dyDescent="0.3"/>
    <row r="18" spans="2:7" x14ac:dyDescent="0.25">
      <c r="B18" s="56" t="s">
        <v>18</v>
      </c>
      <c r="C18" s="57"/>
      <c r="D18" s="57"/>
      <c r="E18" s="58"/>
    </row>
    <row r="19" spans="2:7" x14ac:dyDescent="0.25">
      <c r="B19" s="30" t="s">
        <v>19</v>
      </c>
      <c r="C19" s="1">
        <v>1</v>
      </c>
      <c r="D19" s="1">
        <v>2500</v>
      </c>
      <c r="E19" s="50">
        <f>D19*C19</f>
        <v>2500</v>
      </c>
    </row>
    <row r="20" spans="2:7" x14ac:dyDescent="0.25">
      <c r="B20" s="30" t="s">
        <v>20</v>
      </c>
      <c r="C20" s="1">
        <v>1</v>
      </c>
      <c r="D20" s="1">
        <v>2500</v>
      </c>
      <c r="E20" s="50">
        <f t="shared" ref="E20:E21" si="1">D20*C20</f>
        <v>2500</v>
      </c>
    </row>
    <row r="21" spans="2:7" x14ac:dyDescent="0.25">
      <c r="B21" s="30" t="s">
        <v>21</v>
      </c>
      <c r="C21" s="1">
        <v>0.5</v>
      </c>
      <c r="D21" s="1">
        <v>2500</v>
      </c>
      <c r="E21" s="50">
        <f t="shared" si="1"/>
        <v>1250</v>
      </c>
    </row>
    <row r="22" spans="2:7" ht="16.5" thickBot="1" x14ac:dyDescent="0.3">
      <c r="B22" s="31" t="s">
        <v>61</v>
      </c>
      <c r="C22" s="32">
        <f>SUM(C19:C21)</f>
        <v>2.5</v>
      </c>
      <c r="D22" s="32"/>
      <c r="E22" s="52">
        <f>SUM(E19:E21)</f>
        <v>6250</v>
      </c>
    </row>
    <row r="23" spans="2:7" ht="16.5" thickBot="1" x14ac:dyDescent="0.3">
      <c r="E23" s="48"/>
    </row>
    <row r="24" spans="2:7" ht="16.5" thickBot="1" x14ac:dyDescent="0.3">
      <c r="B24" s="36" t="s">
        <v>62</v>
      </c>
      <c r="C24" s="37"/>
      <c r="D24" s="37"/>
      <c r="E24" s="53">
        <f>E22/8</f>
        <v>781.25</v>
      </c>
      <c r="G24" s="10"/>
    </row>
  </sheetData>
  <mergeCells count="1">
    <mergeCell ref="B18:E1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8"/>
  <sheetViews>
    <sheetView showGridLines="0" workbookViewId="0">
      <selection activeCell="I27" sqref="I27"/>
    </sheetView>
  </sheetViews>
  <sheetFormatPr defaultRowHeight="15.75" x14ac:dyDescent="0.25"/>
  <cols>
    <col min="1" max="1" width="3.375" customWidth="1"/>
    <col min="2" max="2" width="59.875" bestFit="1" customWidth="1"/>
    <col min="3" max="3" width="11.625" bestFit="1" customWidth="1"/>
    <col min="4" max="4" width="12.5" bestFit="1" customWidth="1"/>
    <col min="5" max="5" width="12.5" customWidth="1"/>
    <col min="6" max="6" width="10.75" bestFit="1" customWidth="1"/>
    <col min="7" max="8" width="10.75" customWidth="1"/>
    <col min="9" max="9" width="15.125" bestFit="1" customWidth="1"/>
    <col min="10" max="10" width="19.75" bestFit="1" customWidth="1"/>
    <col min="11" max="11" width="19.75" customWidth="1"/>
    <col min="12" max="12" width="11.125" bestFit="1" customWidth="1"/>
  </cols>
  <sheetData>
    <row r="3" spans="2:4" ht="16.5" thickBot="1" x14ac:dyDescent="0.3"/>
    <row r="4" spans="2:4" x14ac:dyDescent="0.25">
      <c r="B4" s="27" t="s">
        <v>29</v>
      </c>
      <c r="C4" s="33" t="s">
        <v>47</v>
      </c>
      <c r="D4" s="43">
        <v>1352.56</v>
      </c>
    </row>
    <row r="5" spans="2:4" x14ac:dyDescent="0.25">
      <c r="B5" s="30" t="s">
        <v>30</v>
      </c>
      <c r="C5" s="2" t="s">
        <v>48</v>
      </c>
      <c r="D5" s="44">
        <v>1750</v>
      </c>
    </row>
    <row r="6" spans="2:4" x14ac:dyDescent="0.25">
      <c r="B6" s="30" t="s">
        <v>31</v>
      </c>
      <c r="C6" s="2" t="s">
        <v>32</v>
      </c>
      <c r="D6" s="44">
        <v>204</v>
      </c>
    </row>
    <row r="7" spans="2:4" x14ac:dyDescent="0.25">
      <c r="B7" s="30" t="s">
        <v>33</v>
      </c>
      <c r="C7" s="2" t="s">
        <v>32</v>
      </c>
      <c r="D7" s="44">
        <v>485.26</v>
      </c>
    </row>
    <row r="8" spans="2:4" x14ac:dyDescent="0.25">
      <c r="B8" s="30" t="s">
        <v>50</v>
      </c>
      <c r="C8" s="2" t="s">
        <v>34</v>
      </c>
      <c r="D8" s="44">
        <v>183.38</v>
      </c>
    </row>
    <row r="9" spans="2:4" x14ac:dyDescent="0.25">
      <c r="B9" s="30" t="s">
        <v>51</v>
      </c>
      <c r="C9" s="2"/>
      <c r="D9" s="44">
        <v>200</v>
      </c>
    </row>
    <row r="10" spans="2:4" x14ac:dyDescent="0.25">
      <c r="B10" s="30" t="s">
        <v>35</v>
      </c>
      <c r="C10" s="2" t="s">
        <v>36</v>
      </c>
      <c r="D10" s="44">
        <v>168.22</v>
      </c>
    </row>
    <row r="11" spans="2:4" x14ac:dyDescent="0.25">
      <c r="B11" s="30" t="s">
        <v>53</v>
      </c>
      <c r="C11" s="2"/>
      <c r="D11" s="44">
        <v>1330</v>
      </c>
    </row>
    <row r="12" spans="2:4" ht="16.5" thickBot="1" x14ac:dyDescent="0.3">
      <c r="B12" s="31" t="s">
        <v>37</v>
      </c>
      <c r="C12" s="34" t="s">
        <v>49</v>
      </c>
      <c r="D12" s="45">
        <v>58.9</v>
      </c>
    </row>
    <row r="13" spans="2:4" ht="16.5" thickBot="1" x14ac:dyDescent="0.3">
      <c r="C13" s="42"/>
      <c r="D13" s="46"/>
    </row>
    <row r="14" spans="2:4" x14ac:dyDescent="0.25">
      <c r="B14" s="27" t="s">
        <v>38</v>
      </c>
      <c r="C14" s="33">
        <v>0</v>
      </c>
      <c r="D14" s="59">
        <v>2500</v>
      </c>
    </row>
    <row r="15" spans="2:4" x14ac:dyDescent="0.25">
      <c r="B15" s="30" t="s">
        <v>39</v>
      </c>
      <c r="C15" s="2">
        <v>2</v>
      </c>
      <c r="D15" s="60"/>
    </row>
    <row r="16" spans="2:4" x14ac:dyDescent="0.25">
      <c r="B16" s="30" t="s">
        <v>40</v>
      </c>
      <c r="C16" s="2">
        <v>2</v>
      </c>
      <c r="D16" s="60"/>
    </row>
    <row r="17" spans="2:4" x14ac:dyDescent="0.25">
      <c r="B17" s="30" t="s">
        <v>41</v>
      </c>
      <c r="C17" s="2">
        <v>0.5</v>
      </c>
      <c r="D17" s="60"/>
    </row>
    <row r="18" spans="2:4" x14ac:dyDescent="0.25">
      <c r="B18" s="30" t="s">
        <v>42</v>
      </c>
      <c r="C18" s="2">
        <v>0.3</v>
      </c>
      <c r="D18" s="60"/>
    </row>
    <row r="19" spans="2:4" x14ac:dyDescent="0.25">
      <c r="B19" s="30" t="s">
        <v>43</v>
      </c>
      <c r="C19" s="2"/>
      <c r="D19" s="60"/>
    </row>
    <row r="20" spans="2:4" ht="16.5" thickBot="1" x14ac:dyDescent="0.3">
      <c r="B20" s="31" t="s">
        <v>44</v>
      </c>
      <c r="C20" s="34"/>
      <c r="D20" s="61"/>
    </row>
    <row r="21" spans="2:4" ht="16.5" thickBot="1" x14ac:dyDescent="0.3">
      <c r="C21" s="42"/>
      <c r="D21" s="46"/>
    </row>
    <row r="22" spans="2:4" x14ac:dyDescent="0.25">
      <c r="B22" s="27" t="s">
        <v>45</v>
      </c>
      <c r="C22" s="33"/>
      <c r="D22" s="43">
        <v>1420</v>
      </c>
    </row>
    <row r="23" spans="2:4" x14ac:dyDescent="0.25">
      <c r="B23" s="30" t="s">
        <v>46</v>
      </c>
      <c r="C23" s="2"/>
      <c r="D23" s="44">
        <v>487</v>
      </c>
    </row>
    <row r="24" spans="2:4" ht="16.5" thickBot="1" x14ac:dyDescent="0.3">
      <c r="B24" s="31" t="s">
        <v>54</v>
      </c>
      <c r="C24" s="34"/>
      <c r="D24" s="45">
        <v>1600</v>
      </c>
    </row>
    <row r="25" spans="2:4" ht="16.5" thickBot="1" x14ac:dyDescent="0.3">
      <c r="B25" s="62" t="s">
        <v>55</v>
      </c>
      <c r="C25" s="63"/>
      <c r="D25" s="47">
        <f>SUM(D4:D24)</f>
        <v>11739.32</v>
      </c>
    </row>
    <row r="26" spans="2:4" x14ac:dyDescent="0.25">
      <c r="D26" s="48"/>
    </row>
    <row r="27" spans="2:4" x14ac:dyDescent="0.25">
      <c r="D27" s="48"/>
    </row>
    <row r="28" spans="2:4" x14ac:dyDescent="0.25">
      <c r="B28" s="64" t="s">
        <v>52</v>
      </c>
      <c r="C28" s="64"/>
      <c r="D28" s="49">
        <f>D25/8</f>
        <v>1467.415</v>
      </c>
    </row>
  </sheetData>
  <mergeCells count="3">
    <mergeCell ref="D14:D20"/>
    <mergeCell ref="B25:C25"/>
    <mergeCell ref="B28:C2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16"/>
  <sheetViews>
    <sheetView showGridLines="0" tabSelected="1" workbookViewId="0">
      <selection activeCell="I27" sqref="I27"/>
    </sheetView>
  </sheetViews>
  <sheetFormatPr defaultRowHeight="15.75" x14ac:dyDescent="0.25"/>
  <cols>
    <col min="1" max="1" width="3.375" customWidth="1"/>
    <col min="2" max="2" width="11.125" bestFit="1" customWidth="1"/>
    <col min="3" max="3" width="11.625" bestFit="1" customWidth="1"/>
    <col min="4" max="4" width="12.5" bestFit="1" customWidth="1"/>
    <col min="5" max="5" width="12.5" customWidth="1"/>
    <col min="6" max="6" width="10.75" bestFit="1" customWidth="1"/>
    <col min="7" max="8" width="10.75" customWidth="1"/>
    <col min="9" max="9" width="15.125" bestFit="1" customWidth="1"/>
    <col min="10" max="10" width="19.75" bestFit="1" customWidth="1"/>
    <col min="11" max="11" width="19.75" customWidth="1"/>
    <col min="12" max="12" width="11.125" bestFit="1" customWidth="1"/>
    <col min="13" max="13" width="14.375" bestFit="1" customWidth="1"/>
  </cols>
  <sheetData>
    <row r="3" spans="1:13" ht="16.5" thickBot="1" x14ac:dyDescent="0.3"/>
    <row r="4" spans="1:13" x14ac:dyDescent="0.25">
      <c r="A4" s="16"/>
      <c r="B4" s="17" t="s">
        <v>24</v>
      </c>
      <c r="C4" s="56" t="s">
        <v>10</v>
      </c>
      <c r="D4" s="58"/>
      <c r="E4" s="56" t="s">
        <v>17</v>
      </c>
      <c r="F4" s="58"/>
      <c r="G4" s="56" t="s">
        <v>18</v>
      </c>
      <c r="H4" s="58"/>
      <c r="I4" s="13" t="s">
        <v>23</v>
      </c>
      <c r="J4" s="8" t="s">
        <v>25</v>
      </c>
      <c r="K4" s="21" t="s">
        <v>26</v>
      </c>
      <c r="L4" s="23" t="s">
        <v>27</v>
      </c>
      <c r="M4" s="21" t="s">
        <v>28</v>
      </c>
    </row>
    <row r="5" spans="1:13" x14ac:dyDescent="0.25">
      <c r="A5" s="18">
        <v>1</v>
      </c>
      <c r="B5" s="4" t="s">
        <v>1</v>
      </c>
      <c r="C5" s="5">
        <v>4</v>
      </c>
      <c r="D5" s="6">
        <f t="shared" ref="D5:D12" si="0">733*C5</f>
        <v>2932</v>
      </c>
      <c r="E5" s="5">
        <v>10</v>
      </c>
      <c r="F5" s="6">
        <f t="shared" ref="F5:F11" si="1">236*E5</f>
        <v>2360</v>
      </c>
      <c r="G5" s="5">
        <v>0.223</v>
      </c>
      <c r="H5" s="6">
        <v>781.25</v>
      </c>
      <c r="I5" s="14">
        <v>1468</v>
      </c>
      <c r="J5" s="9">
        <v>15000</v>
      </c>
      <c r="K5" s="9">
        <f>D5+F5+H5+I5+J5</f>
        <v>22541.25</v>
      </c>
      <c r="L5" s="67">
        <v>53322</v>
      </c>
      <c r="M5" s="65">
        <f>L5-K5-K6</f>
        <v>1481.5</v>
      </c>
    </row>
    <row r="6" spans="1:13" x14ac:dyDescent="0.25">
      <c r="A6" s="18">
        <v>2</v>
      </c>
      <c r="B6" s="4" t="s">
        <v>2</v>
      </c>
      <c r="C6" s="5">
        <v>10</v>
      </c>
      <c r="D6" s="6">
        <f t="shared" si="0"/>
        <v>7330</v>
      </c>
      <c r="E6" s="5">
        <v>20</v>
      </c>
      <c r="F6" s="6">
        <f t="shared" si="1"/>
        <v>4720</v>
      </c>
      <c r="G6" s="5">
        <v>0.223</v>
      </c>
      <c r="H6" s="6">
        <v>781.25</v>
      </c>
      <c r="I6" s="14">
        <v>1468</v>
      </c>
      <c r="J6" s="9">
        <v>15000</v>
      </c>
      <c r="K6" s="9">
        <f t="shared" ref="K6:K12" si="2">D6+F6+H6+I6+J6</f>
        <v>29299.25</v>
      </c>
      <c r="L6" s="68"/>
      <c r="M6" s="66"/>
    </row>
    <row r="7" spans="1:13" x14ac:dyDescent="0.25">
      <c r="A7" s="18">
        <v>4</v>
      </c>
      <c r="B7" s="4" t="s">
        <v>4</v>
      </c>
      <c r="C7" s="40">
        <v>0</v>
      </c>
      <c r="D7" s="6">
        <f t="shared" si="0"/>
        <v>0</v>
      </c>
      <c r="E7" s="5">
        <v>6</v>
      </c>
      <c r="F7" s="6">
        <f t="shared" si="1"/>
        <v>1416</v>
      </c>
      <c r="G7" s="5">
        <v>0.223</v>
      </c>
      <c r="H7" s="6">
        <v>781.25</v>
      </c>
      <c r="I7" s="14">
        <v>1468</v>
      </c>
      <c r="J7" s="9">
        <v>15000</v>
      </c>
      <c r="K7" s="9">
        <f t="shared" si="2"/>
        <v>18665.25</v>
      </c>
      <c r="L7" s="24">
        <v>19000</v>
      </c>
      <c r="M7" s="26">
        <f>L7-K7</f>
        <v>334.75</v>
      </c>
    </row>
    <row r="8" spans="1:13" x14ac:dyDescent="0.25">
      <c r="A8" s="18">
        <v>5</v>
      </c>
      <c r="B8" s="4" t="s">
        <v>5</v>
      </c>
      <c r="C8" s="41">
        <v>0.5</v>
      </c>
      <c r="D8" s="6">
        <f t="shared" si="0"/>
        <v>366.5</v>
      </c>
      <c r="E8" s="5">
        <v>10</v>
      </c>
      <c r="F8" s="6">
        <f t="shared" si="1"/>
        <v>2360</v>
      </c>
      <c r="G8" s="5">
        <v>0.223</v>
      </c>
      <c r="H8" s="6">
        <v>781.25</v>
      </c>
      <c r="I8" s="14">
        <v>1468</v>
      </c>
      <c r="J8" s="9">
        <v>15000</v>
      </c>
      <c r="K8" s="9">
        <f t="shared" si="2"/>
        <v>19975.75</v>
      </c>
      <c r="L8" s="69">
        <f>42000+4854</f>
        <v>46854</v>
      </c>
      <c r="M8" s="65">
        <f>L8-K8-K9</f>
        <v>305.5</v>
      </c>
    </row>
    <row r="9" spans="1:13" x14ac:dyDescent="0.25">
      <c r="A9" s="18">
        <v>6</v>
      </c>
      <c r="B9" s="4" t="s">
        <v>6</v>
      </c>
      <c r="C9" s="41">
        <v>9.5</v>
      </c>
      <c r="D9" s="6">
        <f t="shared" si="0"/>
        <v>6963.5</v>
      </c>
      <c r="E9" s="5">
        <v>10</v>
      </c>
      <c r="F9" s="6">
        <f t="shared" si="1"/>
        <v>2360</v>
      </c>
      <c r="G9" s="5">
        <v>0.223</v>
      </c>
      <c r="H9" s="6">
        <v>781.25</v>
      </c>
      <c r="I9" s="14">
        <v>1468</v>
      </c>
      <c r="J9" s="9">
        <v>15000</v>
      </c>
      <c r="K9" s="9">
        <f t="shared" si="2"/>
        <v>26572.75</v>
      </c>
      <c r="L9" s="69"/>
      <c r="M9" s="66"/>
    </row>
    <row r="10" spans="1:13" x14ac:dyDescent="0.25">
      <c r="A10" s="18">
        <v>7</v>
      </c>
      <c r="B10" s="4" t="s">
        <v>7</v>
      </c>
      <c r="C10" s="5">
        <v>3</v>
      </c>
      <c r="D10" s="6">
        <f t="shared" si="0"/>
        <v>2199</v>
      </c>
      <c r="E10" s="5">
        <v>10</v>
      </c>
      <c r="F10" s="6">
        <f t="shared" si="1"/>
        <v>2360</v>
      </c>
      <c r="G10" s="5">
        <v>0.223</v>
      </c>
      <c r="H10" s="6">
        <v>781.25</v>
      </c>
      <c r="I10" s="14">
        <v>1468</v>
      </c>
      <c r="J10" s="9">
        <v>15000</v>
      </c>
      <c r="K10" s="9">
        <f t="shared" si="2"/>
        <v>21808.25</v>
      </c>
      <c r="L10" s="24">
        <v>21000</v>
      </c>
      <c r="M10" s="26">
        <f>L10-K10</f>
        <v>-808.25</v>
      </c>
    </row>
    <row r="11" spans="1:13" x14ac:dyDescent="0.25">
      <c r="A11" s="18">
        <v>8</v>
      </c>
      <c r="B11" s="4" t="s">
        <v>8</v>
      </c>
      <c r="C11" s="41">
        <v>1.5</v>
      </c>
      <c r="D11" s="6">
        <f t="shared" si="0"/>
        <v>1099.5</v>
      </c>
      <c r="E11" s="5">
        <v>6</v>
      </c>
      <c r="F11" s="6">
        <f t="shared" si="1"/>
        <v>1416</v>
      </c>
      <c r="G11" s="5">
        <v>0.223</v>
      </c>
      <c r="H11" s="6">
        <v>781.25</v>
      </c>
      <c r="I11" s="14">
        <v>1468</v>
      </c>
      <c r="J11" s="9">
        <v>15000</v>
      </c>
      <c r="K11" s="9">
        <f t="shared" si="2"/>
        <v>19764.75</v>
      </c>
      <c r="L11" s="69">
        <v>36800</v>
      </c>
      <c r="M11" s="65">
        <f>L11-K11-K12</f>
        <v>-1313.5</v>
      </c>
    </row>
    <row r="12" spans="1:13" x14ac:dyDescent="0.25">
      <c r="A12" s="18">
        <v>9</v>
      </c>
      <c r="B12" s="4" t="s">
        <v>9</v>
      </c>
      <c r="C12" s="41">
        <v>1.5</v>
      </c>
      <c r="D12" s="6">
        <f t="shared" si="0"/>
        <v>1099.5</v>
      </c>
      <c r="E12" s="5"/>
      <c r="F12" s="6">
        <f t="shared" ref="F12" si="3">157*E12</f>
        <v>0</v>
      </c>
      <c r="G12" s="5">
        <v>0.223</v>
      </c>
      <c r="H12" s="6">
        <v>781.25</v>
      </c>
      <c r="I12" s="14">
        <v>1468</v>
      </c>
      <c r="J12" s="9">
        <v>15000</v>
      </c>
      <c r="K12" s="9">
        <f t="shared" si="2"/>
        <v>18348.75</v>
      </c>
      <c r="L12" s="69"/>
      <c r="M12" s="66"/>
    </row>
    <row r="13" spans="1:13" ht="16.5" thickBot="1" x14ac:dyDescent="0.3">
      <c r="A13" s="19"/>
      <c r="B13" s="20"/>
      <c r="C13" s="7">
        <f>SUM(C5:C12)</f>
        <v>30</v>
      </c>
      <c r="D13" s="11">
        <f t="shared" ref="D13:J13" si="4">SUM(D5:D12)</f>
        <v>21990</v>
      </c>
      <c r="E13" s="7"/>
      <c r="F13" s="11">
        <f>SUM(F5:F12)</f>
        <v>16992</v>
      </c>
      <c r="G13" s="7"/>
      <c r="H13" s="11">
        <f>SUM(H5:H12)</f>
        <v>6250</v>
      </c>
      <c r="I13" s="15"/>
      <c r="J13" s="12">
        <f t="shared" si="4"/>
        <v>120000</v>
      </c>
      <c r="K13" s="12">
        <f>SUM(K5:K12)</f>
        <v>176976</v>
      </c>
      <c r="L13" s="25">
        <f>L5+L6+L7+L8+L10+L11</f>
        <v>176976</v>
      </c>
      <c r="M13" s="22">
        <f>SUM(M5:M12)</f>
        <v>0</v>
      </c>
    </row>
    <row r="15" spans="1:13" x14ac:dyDescent="0.25">
      <c r="L15" s="3"/>
    </row>
    <row r="16" spans="1:13" x14ac:dyDescent="0.25">
      <c r="L16" s="3"/>
    </row>
  </sheetData>
  <mergeCells count="9">
    <mergeCell ref="M11:M12"/>
    <mergeCell ref="M8:M9"/>
    <mergeCell ref="L5:L6"/>
    <mergeCell ref="M5:M6"/>
    <mergeCell ref="C4:D4"/>
    <mergeCell ref="E4:F4"/>
    <mergeCell ref="G4:H4"/>
    <mergeCell ref="L8:L9"/>
    <mergeCell ref="L11:L12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Бухло</vt:lpstr>
      <vt:lpstr>Икра-устрицы</vt:lpstr>
      <vt:lpstr>Прочие расходы</vt:lpstr>
      <vt:lpstr>Расчет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Sergey</cp:lastModifiedBy>
  <dcterms:created xsi:type="dcterms:W3CDTF">2014-12-03T10:08:30Z</dcterms:created>
  <dcterms:modified xsi:type="dcterms:W3CDTF">2015-01-16T06:07:33Z</dcterms:modified>
</cp:coreProperties>
</file>